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БОЙКО ТВ\БОЙКО\прогноз СЭР 2020-2035\МОНИТОРИНГ ПРОГНОЗА\за 2023\среднесрочный\"/>
    </mc:Choice>
  </mc:AlternateContent>
  <bookViews>
    <workbookView xWindow="360" yWindow="45" windowWidth="15570" windowHeight="11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7" i="1" l="1"/>
  <c r="G24" i="1" l="1"/>
  <c r="G23" i="1"/>
  <c r="G22" i="1"/>
  <c r="G65" i="1"/>
  <c r="G72" i="1" l="1"/>
  <c r="G26" i="1" l="1"/>
  <c r="G75" i="1" l="1"/>
  <c r="G74" i="1"/>
  <c r="G73" i="1"/>
  <c r="G71" i="1"/>
  <c r="G66" i="1"/>
  <c r="G64" i="1"/>
  <c r="G63" i="1"/>
  <c r="G62" i="1"/>
  <c r="G61" i="1"/>
  <c r="G60" i="1"/>
  <c r="G59" i="1"/>
  <c r="G55" i="1"/>
  <c r="G54" i="1"/>
  <c r="G50" i="1"/>
  <c r="G49" i="1"/>
  <c r="G48" i="1"/>
  <c r="G44" i="1"/>
  <c r="G43" i="1"/>
  <c r="G42" i="1"/>
  <c r="G41" i="1"/>
  <c r="G37" i="1"/>
  <c r="G36" i="1"/>
  <c r="G35" i="1"/>
  <c r="G34" i="1"/>
  <c r="G33" i="1"/>
  <c r="G32" i="1"/>
  <c r="G27" i="1"/>
  <c r="G68" i="1" l="1"/>
  <c r="G69" i="1" s="1"/>
  <c r="G56" i="1"/>
  <c r="G57" i="1" s="1"/>
  <c r="G51" i="1"/>
  <c r="G52" i="1" s="1"/>
  <c r="G76" i="1"/>
  <c r="G77" i="1" s="1"/>
  <c r="G45" i="1"/>
  <c r="G46" i="1" s="1"/>
  <c r="G38" i="1"/>
  <c r="G39" i="1" s="1"/>
  <c r="G28" i="1"/>
  <c r="G25" i="1"/>
  <c r="G21" i="1"/>
  <c r="G15" i="1"/>
  <c r="G17" i="1"/>
  <c r="G29" i="1" l="1"/>
  <c r="G30" i="1" s="1"/>
  <c r="G16" i="1"/>
  <c r="G14" i="1"/>
  <c r="G13" i="1"/>
  <c r="G12" i="1"/>
  <c r="G11" i="1"/>
  <c r="G10" i="1"/>
  <c r="G18" i="1" l="1"/>
  <c r="G19" i="1" s="1"/>
  <c r="G80" i="1" l="1"/>
</calcChain>
</file>

<file path=xl/sharedStrings.xml><?xml version="1.0" encoding="utf-8"?>
<sst xmlns="http://schemas.openxmlformats.org/spreadsheetml/2006/main" count="176" uniqueCount="137">
  <si>
    <t>1. Демографические показатели</t>
  </si>
  <si>
    <t>1.</t>
  </si>
  <si>
    <t>Численность постоянного населения (среднегодовая)</t>
  </si>
  <si>
    <t>тыс. человек</t>
  </si>
  <si>
    <t>2.</t>
  </si>
  <si>
    <t>Ожидаемая продолжительность жизни при рождении</t>
  </si>
  <si>
    <t>число лет</t>
  </si>
  <si>
    <t>3.</t>
  </si>
  <si>
    <t>Общий коэффициент рождаемости</t>
  </si>
  <si>
    <t>число родившихся на 1 тыс. населения</t>
  </si>
  <si>
    <t>4.</t>
  </si>
  <si>
    <t>Общий коэффициент смертности</t>
  </si>
  <si>
    <t>число умерших на 1 тыс. населения</t>
  </si>
  <si>
    <t>5.</t>
  </si>
  <si>
    <t>Коэффициент естественного прироста населения</t>
  </si>
  <si>
    <t>на 1 тыс. населения</t>
  </si>
  <si>
    <t>6.</t>
  </si>
  <si>
    <t>Коэффициент миграционного прироста</t>
  </si>
  <si>
    <t>на 10 тыс. населения</t>
  </si>
  <si>
    <t>7.</t>
  </si>
  <si>
    <t>млн. рублей</t>
  </si>
  <si>
    <t>8.</t>
  </si>
  <si>
    <t>9.</t>
  </si>
  <si>
    <t>процентов к предыдущему году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</si>
  <si>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</si>
  <si>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</si>
  <si>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</si>
  <si>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</si>
  <si>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</si>
  <si>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</si>
  <si>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</si>
  <si>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</si>
  <si>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</si>
  <si>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</si>
  <si>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</si>
  <si>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</si>
  <si>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</si>
  <si>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процентов</t>
  </si>
  <si>
    <t>23.</t>
  </si>
  <si>
    <t>Продукция сельского хозяйства</t>
  </si>
  <si>
    <t>24.</t>
  </si>
  <si>
    <t>Индекс производства продукции сельского хозяйства</t>
  </si>
  <si>
    <t>25.</t>
  </si>
  <si>
    <t>26.</t>
  </si>
  <si>
    <t>Продукция растениеводства</t>
  </si>
  <si>
    <t>27.</t>
  </si>
  <si>
    <t>Индекс производства продукции растениеводства</t>
  </si>
  <si>
    <t>процентов к предыдущему году в сопоставимых ценах</t>
  </si>
  <si>
    <t>28.</t>
  </si>
  <si>
    <t>29.</t>
  </si>
  <si>
    <t>Продукция животноводства</t>
  </si>
  <si>
    <t>млн рублей</t>
  </si>
  <si>
    <t>30.</t>
  </si>
  <si>
    <t>Индекс производства продукции животноводства</t>
  </si>
  <si>
    <t>31.</t>
  </si>
  <si>
    <t>32.</t>
  </si>
  <si>
    <t>33.</t>
  </si>
  <si>
    <t>34.</t>
  </si>
  <si>
    <t>35.</t>
  </si>
  <si>
    <t>36.</t>
  </si>
  <si>
    <t>37.</t>
  </si>
  <si>
    <t>Оборот розничной торговли</t>
  </si>
  <si>
    <t>38.</t>
  </si>
  <si>
    <t>39.</t>
  </si>
  <si>
    <t>40.</t>
  </si>
  <si>
    <t>Объем платных услуг населению</t>
  </si>
  <si>
    <t>41.</t>
  </si>
  <si>
    <t>43.</t>
  </si>
  <si>
    <t>Объем инвестиций в основной капитал за счет всех источников финансирования</t>
  </si>
  <si>
    <t>44.</t>
  </si>
  <si>
    <t>Индекс физического объема инвестиций в основной капитал</t>
  </si>
  <si>
    <t>Ввод в действие жилых домов</t>
  </si>
  <si>
    <t>тыс. кв. м. общей площади</t>
  </si>
  <si>
    <t>рублей</t>
  </si>
  <si>
    <t>Фонд начисленной заработной платы всех работников</t>
  </si>
  <si>
    <t>коек</t>
  </si>
  <si>
    <t>в сопоставимых ценах; процентов к предыдущему году</t>
  </si>
  <si>
    <t>среднее отклонение</t>
  </si>
  <si>
    <t>МОНИТОРИНГ</t>
  </si>
  <si>
    <t>социально-экономического развития Нефтекумского городского округа Ставропольского края</t>
  </si>
  <si>
    <t xml:space="preserve">реализации прогноза </t>
  </si>
  <si>
    <t>Численность безработных, зарегистрированных в государственных учреждениях службы занятости населения (на  конец года)</t>
  </si>
  <si>
    <t>Уровень зарегистрированной безработицы (на конец года)</t>
  </si>
  <si>
    <t>Численность детей в дошкольных образовательных учреждениях</t>
  </si>
  <si>
    <t>чел.</t>
  </si>
  <si>
    <t>утв. на 100 тыс. населения</t>
  </si>
  <si>
    <t>Обеспеченность  больничными койками на 10 тыс. населения</t>
  </si>
  <si>
    <t>Обеспеченность учреждениями культурно-досугового типа</t>
  </si>
  <si>
    <t>Обеспеченность дошкольными образовательными учреждениями</t>
  </si>
  <si>
    <t>мест на 1000 детей в возрасте 1-6 лет</t>
  </si>
  <si>
    <t>Численность населения трудоспособного возраста
(на 1 января года)</t>
  </si>
  <si>
    <t>Численность населения старше трудоспособного возраста
(на 1 января года)</t>
  </si>
  <si>
    <t>2. Промышленное производство</t>
  </si>
  <si>
    <t>млн. руб.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</si>
  <si>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</si>
  <si>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</si>
  <si>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3. Сельское хозяйство</t>
  </si>
  <si>
    <t>4. Торговля и услуги населению</t>
  </si>
  <si>
    <t>Индекс физического объема оборота розничной торговли</t>
  </si>
  <si>
    <t>Индекс физического объема платных услуг населению</t>
  </si>
  <si>
    <t xml:space="preserve">5. Инвестиции </t>
  </si>
  <si>
    <t>Количество малых и средних предприятий, включая микропредприятия (на конец года)</t>
  </si>
  <si>
    <t>6. Малое и среднее предпринимательство</t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</si>
  <si>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</si>
  <si>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</si>
  <si>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тыс. чел.</t>
  </si>
  <si>
    <t>7. Труд и занятость</t>
  </si>
  <si>
    <t>Численность рабочей силы</t>
  </si>
  <si>
    <t>Среднегодовая численность занятых в экономике (по данным баланса трудовых ресурсов)</t>
  </si>
  <si>
    <t>Среднесписочная численность работников организаций (без внешних совместителей)</t>
  </si>
  <si>
    <t>Номинальная начисленная среднемесячная заработная плата работников организаций</t>
  </si>
  <si>
    <t>Темп роста номинальной начисленной среднемесячной заработной платы работников организаций</t>
  </si>
  <si>
    <t>Темп роста фонда заработной платы работников организаций</t>
  </si>
  <si>
    <t>8. Развитие социальной сферы</t>
  </si>
  <si>
    <t xml:space="preserve">Обеспеченность общедоступными библиотеками </t>
  </si>
  <si>
    <t>% к предыдущему году в действующих ценах</t>
  </si>
  <si>
    <t>Темп роста отгрузки - РАЗДЕЛ D: Обеспечение электрической энергией, газом и паром; кондиционирование воздуха</t>
  </si>
  <si>
    <t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</si>
  <si>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>Ставропольского края</t>
  </si>
  <si>
    <t>Средняя ошибка раздела</t>
  </si>
  <si>
    <t>базовый вариант прогноза</t>
  </si>
  <si>
    <t>факт</t>
  </si>
  <si>
    <t>точность прогнозирования</t>
  </si>
  <si>
    <t>Точность прогноза по разделу</t>
  </si>
  <si>
    <t>№ п/п</t>
  </si>
  <si>
    <t>Наименование показателей</t>
  </si>
  <si>
    <t>Единица ихзмерения</t>
  </si>
  <si>
    <t>Темп роста отгрузки товаров собственного производства, выполненных работ и услуг собственными силами по промышленным видам деятельности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</si>
  <si>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</t>
  </si>
  <si>
    <t>Объем отгруженных товаров собственного производства, выполненных работ и услуг собственными силами- РАЗДЕЛ С:Обрабатывающее производство</t>
  </si>
  <si>
    <t>Темп роста отгрузки -РАЗДЕЛ С:Обрабатывающее производство</t>
  </si>
  <si>
    <t>на среднесрочный период за 2023 год</t>
  </si>
  <si>
    <t>Факт 2022 год</t>
  </si>
  <si>
    <t>Проведенный анализ среднесрочного прогноза показал, что по итогам 2023 года высокое качество прогноза достигнуто по 30 показателям (68,2 %), по 3 (6,8 %) показателям прогноз сложился с отклонением от 10 до 20 процентов, наибольшая погрешность в прогнозе была допущена по 11 показателям (25,0 %).
 Наибольшая погрешность в планировании сохраняется по разделам «Инвестиции» и « Промышленное производство».  Значительный рост инвестиций к плану и периоду прошлого года в 2023 году обусловлен деятельностью ООО "СТАВРОПОЛЬНЕФТЕГАЗ"( приобретение оборудования на 1,7 млрд. рублей). В сфере "промышленность" объем отгруженных товаров собственного производства, выполненных работ и услуг собственными силами по промышленным видам экономической деятельности снизился и к уровню прошлого года,  и к плану. Снижение показателя произошло по виду экономической деятельности «добыча полезных ископаемых», на долю которой приходится 83,0 процента объема отгруженных товаров собственного производства, выполненных работ и услуг по промышленным видам деятельности. Такая ситуация была вызвана ограничением рынков сбыта нефтегазовой продукции.</t>
  </si>
  <si>
    <t>Заместитель начальника отдела экономического развития администрации</t>
  </si>
  <si>
    <t>Нефтекумского муниципального округа</t>
  </si>
  <si>
    <t>Т.В. Бойко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</si>
</sst>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vertical="top"/>
    </xf>
    <xf numFmtId="164" fontId="1" fillId="4" borderId="1" xfId="0" applyNumberFormat="1" applyFont="1" applyFill="1" applyBorder="1" applyAlignment="1">
      <alignment horizontal="right" vertical="top"/>
    </xf>
    <xf numFmtId="164" fontId="1" fillId="5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right" vertical="top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2" fillId="2" borderId="0" xfId="0" applyFont="1" applyFill="1" applyBorder="1"/>
    <xf numFmtId="2" fontId="3" fillId="0" borderId="0" xfId="0" applyNumberFormat="1" applyFont="1" applyBorder="1"/>
    <xf numFmtId="0" fontId="1" fillId="2" borderId="0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0" borderId="0" xfId="0" applyAlignment="1"/>
    <xf numFmtId="16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Alignment="1"/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0"/>
  <sheetViews>
    <sheetView tabSelected="1" zoomScaleNormal="100" workbookViewId="0">
      <pane xSplit="3" ySplit="8" topLeftCell="D41" activePane="bottomRight" state="frozen"/>
      <selection pane="topRight" activeCell="D1" sqref="D1"/>
      <selection pane="bottomLeft" activeCell="A9" sqref="A9"/>
      <selection pane="bottomRight" activeCell="F43" sqref="F43"/>
    </sheetView>
  </sheetViews>
  <sheetFormatPr defaultColWidth="9.140625" defaultRowHeight="15.75" x14ac:dyDescent="0.25"/>
  <cols>
    <col min="1" max="1" width="7" style="33" customWidth="1"/>
    <col min="2" max="2" width="40.85546875" style="33" customWidth="1"/>
    <col min="3" max="4" width="24.140625" style="33" customWidth="1"/>
    <col min="5" max="5" width="13.5703125" style="33" customWidth="1"/>
    <col min="6" max="6" width="13.42578125" style="38" customWidth="1"/>
    <col min="7" max="7" width="19.140625" style="33" customWidth="1"/>
    <col min="8" max="16384" width="9.140625" style="33"/>
  </cols>
  <sheetData>
    <row r="2" spans="1:7" x14ac:dyDescent="0.25">
      <c r="A2" s="59" t="s">
        <v>78</v>
      </c>
      <c r="B2" s="59"/>
      <c r="C2" s="59"/>
      <c r="D2" s="59"/>
      <c r="E2" s="59"/>
      <c r="F2" s="59"/>
      <c r="G2" s="59"/>
    </row>
    <row r="3" spans="1:7" x14ac:dyDescent="0.25">
      <c r="A3" s="59" t="s">
        <v>80</v>
      </c>
      <c r="B3" s="59"/>
      <c r="C3" s="59"/>
      <c r="D3" s="59"/>
      <c r="E3" s="59"/>
      <c r="F3" s="59"/>
      <c r="G3" s="59"/>
    </row>
    <row r="4" spans="1:7" x14ac:dyDescent="0.25">
      <c r="A4" s="59" t="s">
        <v>79</v>
      </c>
      <c r="B4" s="59"/>
      <c r="C4" s="59"/>
      <c r="D4" s="59"/>
      <c r="E4" s="59"/>
      <c r="F4" s="59"/>
      <c r="G4" s="59"/>
    </row>
    <row r="5" spans="1:7" x14ac:dyDescent="0.25">
      <c r="A5" s="59" t="s">
        <v>131</v>
      </c>
      <c r="B5" s="59"/>
      <c r="C5" s="59"/>
      <c r="D5" s="59"/>
      <c r="E5" s="59"/>
      <c r="F5" s="59"/>
      <c r="G5" s="59"/>
    </row>
    <row r="7" spans="1:7" ht="21.75" customHeight="1" x14ac:dyDescent="0.25">
      <c r="A7" s="60" t="s">
        <v>124</v>
      </c>
      <c r="B7" s="61" t="s">
        <v>125</v>
      </c>
      <c r="C7" s="61" t="s">
        <v>126</v>
      </c>
      <c r="D7" s="63" t="s">
        <v>132</v>
      </c>
      <c r="E7" s="60">
        <v>2023</v>
      </c>
      <c r="F7" s="62"/>
      <c r="G7" s="61" t="s">
        <v>122</v>
      </c>
    </row>
    <row r="8" spans="1:7" ht="47.25" x14ac:dyDescent="0.25">
      <c r="A8" s="60"/>
      <c r="B8" s="61"/>
      <c r="C8" s="61"/>
      <c r="D8" s="64"/>
      <c r="E8" s="21" t="s">
        <v>120</v>
      </c>
      <c r="F8" s="25" t="s">
        <v>121</v>
      </c>
      <c r="G8" s="68"/>
    </row>
    <row r="9" spans="1:7" x14ac:dyDescent="0.25">
      <c r="A9" s="7"/>
      <c r="B9" s="7" t="s">
        <v>0</v>
      </c>
      <c r="C9" s="7"/>
      <c r="D9" s="7"/>
      <c r="E9" s="7"/>
      <c r="F9" s="7"/>
      <c r="G9" s="8"/>
    </row>
    <row r="10" spans="1:7" ht="31.5" x14ac:dyDescent="0.25">
      <c r="A10" s="1" t="s">
        <v>1</v>
      </c>
      <c r="B10" s="15" t="s">
        <v>2</v>
      </c>
      <c r="C10" s="1" t="s">
        <v>3</v>
      </c>
      <c r="D10" s="44">
        <v>60.29</v>
      </c>
      <c r="E10" s="39">
        <v>63.23</v>
      </c>
      <c r="F10" s="26">
        <v>59.86</v>
      </c>
      <c r="G10" s="3">
        <f t="shared" ref="G10:G16" si="0">(ABS(F10-E10)/F10)*100</f>
        <v>5.6298028733711956</v>
      </c>
    </row>
    <row r="11" spans="1:7" ht="47.25" x14ac:dyDescent="0.25">
      <c r="A11" s="1" t="s">
        <v>4</v>
      </c>
      <c r="B11" s="15" t="s">
        <v>90</v>
      </c>
      <c r="C11" s="1" t="s">
        <v>3</v>
      </c>
      <c r="D11" s="52">
        <v>33.99</v>
      </c>
      <c r="E11" s="39">
        <v>34.700000000000003</v>
      </c>
      <c r="F11" s="26">
        <v>33.549999999999997</v>
      </c>
      <c r="G11" s="3">
        <f t="shared" si="0"/>
        <v>3.4277198211624613</v>
      </c>
    </row>
    <row r="12" spans="1:7" ht="47.25" x14ac:dyDescent="0.25">
      <c r="A12" s="1" t="s">
        <v>7</v>
      </c>
      <c r="B12" s="15" t="s">
        <v>91</v>
      </c>
      <c r="C12" s="1" t="s">
        <v>3</v>
      </c>
      <c r="D12" s="52">
        <v>11.59</v>
      </c>
      <c r="E12" s="39">
        <v>13.75</v>
      </c>
      <c r="F12" s="26">
        <v>12.3</v>
      </c>
      <c r="G12" s="3">
        <f t="shared" si="0"/>
        <v>11.788617886178855</v>
      </c>
    </row>
    <row r="13" spans="1:7" ht="31.5" x14ac:dyDescent="0.25">
      <c r="A13" s="1" t="s">
        <v>10</v>
      </c>
      <c r="B13" s="15" t="s">
        <v>5</v>
      </c>
      <c r="C13" s="1" t="s">
        <v>6</v>
      </c>
      <c r="D13" s="52">
        <v>73.5</v>
      </c>
      <c r="E13" s="40">
        <v>74.5</v>
      </c>
      <c r="F13" s="26">
        <v>73.5</v>
      </c>
      <c r="G13" s="3">
        <f t="shared" si="0"/>
        <v>1.3605442176870748</v>
      </c>
    </row>
    <row r="14" spans="1:7" ht="31.5" x14ac:dyDescent="0.25">
      <c r="A14" s="1" t="s">
        <v>13</v>
      </c>
      <c r="B14" s="15" t="s">
        <v>8</v>
      </c>
      <c r="C14" s="1" t="s">
        <v>9</v>
      </c>
      <c r="D14" s="43">
        <v>11.6</v>
      </c>
      <c r="E14" s="40">
        <v>11.5</v>
      </c>
      <c r="F14" s="26">
        <v>10.199999999999999</v>
      </c>
      <c r="G14" s="3">
        <f t="shared" si="0"/>
        <v>12.745098039215694</v>
      </c>
    </row>
    <row r="15" spans="1:7" ht="31.5" x14ac:dyDescent="0.25">
      <c r="A15" s="1" t="s">
        <v>16</v>
      </c>
      <c r="B15" s="15" t="s">
        <v>11</v>
      </c>
      <c r="C15" s="1" t="s">
        <v>12</v>
      </c>
      <c r="D15" s="52">
        <v>9.9</v>
      </c>
      <c r="E15" s="40">
        <v>10.8</v>
      </c>
      <c r="F15" s="26">
        <v>9.1</v>
      </c>
      <c r="G15" s="3">
        <f t="shared" si="0"/>
        <v>18.681318681318693</v>
      </c>
    </row>
    <row r="16" spans="1:7" ht="31.5" x14ac:dyDescent="0.25">
      <c r="A16" s="1" t="s">
        <v>19</v>
      </c>
      <c r="B16" s="15" t="s">
        <v>14</v>
      </c>
      <c r="C16" s="1" t="s">
        <v>15</v>
      </c>
      <c r="D16" s="52">
        <v>1.7</v>
      </c>
      <c r="E16" s="39">
        <v>0.7</v>
      </c>
      <c r="F16" s="26">
        <v>1.1000000000000001</v>
      </c>
      <c r="G16" s="3">
        <f t="shared" si="0"/>
        <v>36.363636363636367</v>
      </c>
    </row>
    <row r="17" spans="1:7" ht="32.25" customHeight="1" x14ac:dyDescent="0.25">
      <c r="A17" s="1" t="s">
        <v>21</v>
      </c>
      <c r="B17" s="15" t="s">
        <v>17</v>
      </c>
      <c r="C17" s="1" t="s">
        <v>18</v>
      </c>
      <c r="D17" s="52">
        <v>-0.28000000000000003</v>
      </c>
      <c r="E17" s="39">
        <v>-0.27</v>
      </c>
      <c r="F17" s="48">
        <v>-0.5</v>
      </c>
      <c r="G17" s="22">
        <f>ABS(F17-E17)</f>
        <v>0.22999999999999998</v>
      </c>
    </row>
    <row r="18" spans="1:7" ht="18.75" customHeight="1" x14ac:dyDescent="0.25">
      <c r="A18" s="55" t="s">
        <v>119</v>
      </c>
      <c r="B18" s="67"/>
      <c r="C18" s="67"/>
      <c r="D18" s="67"/>
      <c r="E18" s="67"/>
      <c r="F18" s="67"/>
      <c r="G18" s="23">
        <f>AVERAGE(G10:G17)</f>
        <v>11.278342235321293</v>
      </c>
    </row>
    <row r="19" spans="1:7" ht="18" customHeight="1" x14ac:dyDescent="0.25">
      <c r="A19" s="57" t="s">
        <v>123</v>
      </c>
      <c r="B19" s="69"/>
      <c r="C19" s="69"/>
      <c r="D19" s="69"/>
      <c r="E19" s="69"/>
      <c r="F19" s="69"/>
      <c r="G19" s="24">
        <f>100-G18</f>
        <v>88.72165776467871</v>
      </c>
    </row>
    <row r="20" spans="1:7" x14ac:dyDescent="0.25">
      <c r="A20" s="7"/>
      <c r="B20" s="7" t="s">
        <v>92</v>
      </c>
      <c r="C20" s="7"/>
      <c r="D20" s="7"/>
      <c r="E20" s="9"/>
      <c r="F20" s="9"/>
      <c r="G20" s="10"/>
    </row>
    <row r="21" spans="1:7" ht="93" customHeight="1" x14ac:dyDescent="0.25">
      <c r="A21" s="1" t="s">
        <v>22</v>
      </c>
      <c r="B21" s="16" t="s">
        <v>128</v>
      </c>
      <c r="C21" s="1" t="s">
        <v>93</v>
      </c>
      <c r="D21" s="43">
        <v>26092.3</v>
      </c>
      <c r="E21" s="39">
        <v>30878</v>
      </c>
      <c r="F21" s="47">
        <v>21625.4</v>
      </c>
      <c r="G21" s="3">
        <f t="shared" ref="G21:G28" si="1">(ABS(F21-E21)/F21)*100</f>
        <v>42.785798181767724</v>
      </c>
    </row>
    <row r="22" spans="1:7" ht="84.75" customHeight="1" x14ac:dyDescent="0.25">
      <c r="A22" s="1" t="s">
        <v>24</v>
      </c>
      <c r="B22" s="17" t="s">
        <v>127</v>
      </c>
      <c r="C22" s="13" t="s">
        <v>115</v>
      </c>
      <c r="D22" s="14">
        <v>103.1</v>
      </c>
      <c r="E22" s="26">
        <v>104.2</v>
      </c>
      <c r="F22" s="26">
        <v>82.88</v>
      </c>
      <c r="G22" s="4">
        <f>(ABS(F22-E22)/F22)*100</f>
        <v>25.723938223938237</v>
      </c>
    </row>
    <row r="23" spans="1:7" ht="87" customHeight="1" x14ac:dyDescent="0.25">
      <c r="A23" s="51" t="s">
        <v>25</v>
      </c>
      <c r="B23" s="17" t="s">
        <v>129</v>
      </c>
      <c r="C23" s="13" t="s">
        <v>93</v>
      </c>
      <c r="D23" s="14">
        <v>135</v>
      </c>
      <c r="E23" s="26">
        <v>93.3</v>
      </c>
      <c r="F23" s="26">
        <v>77.599999999999994</v>
      </c>
      <c r="G23" s="4">
        <f>(ABS(F23-E23)/F23)*100</f>
        <v>20.231958762886602</v>
      </c>
    </row>
    <row r="24" spans="1:7" ht="51.75" customHeight="1" x14ac:dyDescent="0.25">
      <c r="A24" s="51" t="s">
        <v>26</v>
      </c>
      <c r="B24" s="17" t="s">
        <v>130</v>
      </c>
      <c r="C24" s="13" t="s">
        <v>115</v>
      </c>
      <c r="D24" s="54">
        <v>194</v>
      </c>
      <c r="E24" s="26">
        <v>104.2</v>
      </c>
      <c r="F24" s="26">
        <v>57.5</v>
      </c>
      <c r="G24" s="4">
        <f>(ABS(F24-E24)/F24)*100</f>
        <v>81.217391304347828</v>
      </c>
    </row>
    <row r="25" spans="1:7" ht="100.15" customHeight="1" x14ac:dyDescent="0.25">
      <c r="A25" s="1" t="s">
        <v>25</v>
      </c>
      <c r="B25" s="16" t="s">
        <v>94</v>
      </c>
      <c r="C25" s="1" t="s">
        <v>20</v>
      </c>
      <c r="D25" s="14">
        <v>406.9</v>
      </c>
      <c r="E25" s="26">
        <v>408</v>
      </c>
      <c r="F25" s="39">
        <v>426</v>
      </c>
      <c r="G25" s="4">
        <f t="shared" si="1"/>
        <v>4.225352112676056</v>
      </c>
    </row>
    <row r="26" spans="1:7" ht="63" x14ac:dyDescent="0.25">
      <c r="A26" s="1" t="s">
        <v>26</v>
      </c>
      <c r="B26" s="17" t="s">
        <v>116</v>
      </c>
      <c r="C26" s="14" t="s">
        <v>115</v>
      </c>
      <c r="D26" s="48">
        <v>110.2</v>
      </c>
      <c r="E26" s="26">
        <v>99.6</v>
      </c>
      <c r="F26" s="45">
        <v>104.7</v>
      </c>
      <c r="G26" s="4">
        <f>(ABS(F26-E26)/F26)*100</f>
        <v>4.8710601719197788</v>
      </c>
    </row>
    <row r="27" spans="1:7" ht="95.45" customHeight="1" x14ac:dyDescent="0.25">
      <c r="A27" s="1" t="s">
        <v>27</v>
      </c>
      <c r="B27" s="16" t="s">
        <v>95</v>
      </c>
      <c r="C27" s="1" t="s">
        <v>20</v>
      </c>
      <c r="D27" s="49">
        <v>10.3</v>
      </c>
      <c r="E27" s="39">
        <v>11.8</v>
      </c>
      <c r="F27" s="53">
        <v>10.45</v>
      </c>
      <c r="G27" s="3">
        <f>(ABS(F27-E27)/F27)*100</f>
        <v>12.918660287081355</v>
      </c>
    </row>
    <row r="28" spans="1:7" ht="78.75" x14ac:dyDescent="0.25">
      <c r="A28" s="1" t="s">
        <v>28</v>
      </c>
      <c r="B28" s="16" t="s">
        <v>117</v>
      </c>
      <c r="C28" s="14" t="s">
        <v>115</v>
      </c>
      <c r="D28" s="14">
        <v>103</v>
      </c>
      <c r="E28" s="39">
        <v>109.26</v>
      </c>
      <c r="F28" s="45">
        <v>101.45</v>
      </c>
      <c r="G28" s="3">
        <f t="shared" si="1"/>
        <v>7.6983735830458384</v>
      </c>
    </row>
    <row r="29" spans="1:7" x14ac:dyDescent="0.25">
      <c r="A29" s="55" t="s">
        <v>119</v>
      </c>
      <c r="B29" s="67"/>
      <c r="C29" s="67"/>
      <c r="D29" s="67"/>
      <c r="E29" s="67"/>
      <c r="F29" s="67"/>
      <c r="G29" s="23">
        <f>AVERAGE(G21:G28)</f>
        <v>24.959066578457929</v>
      </c>
    </row>
    <row r="30" spans="1:7" x14ac:dyDescent="0.25">
      <c r="A30" s="57" t="s">
        <v>123</v>
      </c>
      <c r="B30" s="69"/>
      <c r="C30" s="69"/>
      <c r="D30" s="69"/>
      <c r="E30" s="69"/>
      <c r="F30" s="69"/>
      <c r="G30" s="24">
        <f>100-G29</f>
        <v>75.040933421542064</v>
      </c>
    </row>
    <row r="31" spans="1:7" x14ac:dyDescent="0.25">
      <c r="A31" s="7"/>
      <c r="B31" s="7" t="s">
        <v>96</v>
      </c>
      <c r="C31" s="7"/>
      <c r="D31" s="7"/>
      <c r="E31" s="11"/>
      <c r="F31" s="11"/>
      <c r="G31" s="10"/>
    </row>
    <row r="32" spans="1:7" x14ac:dyDescent="0.25">
      <c r="A32" s="1" t="s">
        <v>29</v>
      </c>
      <c r="B32" s="18" t="s">
        <v>39</v>
      </c>
      <c r="C32" s="1" t="s">
        <v>20</v>
      </c>
      <c r="D32" s="49">
        <v>5302.2</v>
      </c>
      <c r="E32" s="39">
        <v>4724.1899999999996</v>
      </c>
      <c r="F32" s="49">
        <v>5122</v>
      </c>
      <c r="G32" s="3">
        <f t="shared" ref="G32:G37" si="2">(ABS(F32-E32)/F32)*100</f>
        <v>7.7666926981647872</v>
      </c>
    </row>
    <row r="33" spans="1:7" ht="47.25" x14ac:dyDescent="0.25">
      <c r="A33" s="1" t="s">
        <v>30</v>
      </c>
      <c r="B33" s="15" t="s">
        <v>41</v>
      </c>
      <c r="C33" s="1" t="s">
        <v>76</v>
      </c>
      <c r="D33" s="49">
        <v>93.7</v>
      </c>
      <c r="E33" s="39">
        <v>97.12</v>
      </c>
      <c r="F33" s="48">
        <v>95.9</v>
      </c>
      <c r="G33" s="3">
        <f t="shared" si="2"/>
        <v>1.2721584984358694</v>
      </c>
    </row>
    <row r="34" spans="1:7" x14ac:dyDescent="0.25">
      <c r="A34" s="1" t="s">
        <v>31</v>
      </c>
      <c r="B34" s="18" t="s">
        <v>44</v>
      </c>
      <c r="C34" s="1" t="s">
        <v>20</v>
      </c>
      <c r="D34" s="49">
        <v>2547.8000000000002</v>
      </c>
      <c r="E34" s="39">
        <v>2369.34</v>
      </c>
      <c r="F34" s="49">
        <v>2461.1999999999998</v>
      </c>
      <c r="G34" s="3">
        <f t="shared" si="2"/>
        <v>3.7323256947830195</v>
      </c>
    </row>
    <row r="35" spans="1:7" ht="47.25" x14ac:dyDescent="0.25">
      <c r="A35" s="1" t="s">
        <v>32</v>
      </c>
      <c r="B35" s="15" t="s">
        <v>46</v>
      </c>
      <c r="C35" s="1" t="s">
        <v>47</v>
      </c>
      <c r="D35" s="49">
        <v>99.3</v>
      </c>
      <c r="E35" s="39">
        <v>97.12</v>
      </c>
      <c r="F35" s="48">
        <v>97.5</v>
      </c>
      <c r="G35" s="3">
        <f t="shared" si="2"/>
        <v>0.38974358974358508</v>
      </c>
    </row>
    <row r="36" spans="1:7" x14ac:dyDescent="0.25">
      <c r="A36" s="1" t="s">
        <v>33</v>
      </c>
      <c r="B36" s="18" t="s">
        <v>50</v>
      </c>
      <c r="C36" s="1" t="s">
        <v>51</v>
      </c>
      <c r="D36" s="49">
        <v>2754.4</v>
      </c>
      <c r="E36" s="39">
        <v>2354.85</v>
      </c>
      <c r="F36" s="49">
        <v>2660.8</v>
      </c>
      <c r="G36" s="3">
        <f t="shared" si="2"/>
        <v>11.498421527360202</v>
      </c>
    </row>
    <row r="37" spans="1:7" ht="47.25" x14ac:dyDescent="0.25">
      <c r="A37" s="1" t="s">
        <v>34</v>
      </c>
      <c r="B37" s="15" t="s">
        <v>53</v>
      </c>
      <c r="C37" s="1" t="s">
        <v>47</v>
      </c>
      <c r="D37" s="49">
        <v>87.9</v>
      </c>
      <c r="E37" s="39">
        <v>96.28</v>
      </c>
      <c r="F37" s="49">
        <v>94.1</v>
      </c>
      <c r="G37" s="3">
        <f t="shared" si="2"/>
        <v>2.3166843783209425</v>
      </c>
    </row>
    <row r="38" spans="1:7" x14ac:dyDescent="0.25">
      <c r="A38" s="55" t="s">
        <v>119</v>
      </c>
      <c r="B38" s="67"/>
      <c r="C38" s="67"/>
      <c r="D38" s="67"/>
      <c r="E38" s="67"/>
      <c r="F38" s="67"/>
      <c r="G38" s="23">
        <f>AVERAGE(G32:G37)</f>
        <v>4.4960043978014008</v>
      </c>
    </row>
    <row r="39" spans="1:7" x14ac:dyDescent="0.25">
      <c r="A39" s="57" t="s">
        <v>123</v>
      </c>
      <c r="B39" s="69"/>
      <c r="C39" s="69"/>
      <c r="D39" s="69"/>
      <c r="E39" s="69"/>
      <c r="F39" s="69"/>
      <c r="G39" s="24">
        <f>100-G38</f>
        <v>95.5039956021986</v>
      </c>
    </row>
    <row r="40" spans="1:7" x14ac:dyDescent="0.25">
      <c r="A40" s="7"/>
      <c r="B40" s="7" t="s">
        <v>97</v>
      </c>
      <c r="C40" s="7"/>
      <c r="D40" s="7"/>
      <c r="E40" s="11"/>
      <c r="F40" s="11"/>
      <c r="G40" s="10"/>
    </row>
    <row r="41" spans="1:7" x14ac:dyDescent="0.25">
      <c r="A41" s="1" t="s">
        <v>35</v>
      </c>
      <c r="B41" s="15" t="s">
        <v>61</v>
      </c>
      <c r="C41" s="1" t="s">
        <v>51</v>
      </c>
      <c r="D41" s="39">
        <v>2010.1</v>
      </c>
      <c r="E41" s="40">
        <v>2437.64</v>
      </c>
      <c r="F41" s="39">
        <v>2020</v>
      </c>
      <c r="G41" s="3">
        <f>(ABS(F41-E41)/F41)*100</f>
        <v>20.675247524752468</v>
      </c>
    </row>
    <row r="42" spans="1:7" ht="47.25" x14ac:dyDescent="0.25">
      <c r="A42" s="1" t="s">
        <v>36</v>
      </c>
      <c r="B42" s="15" t="s">
        <v>98</v>
      </c>
      <c r="C42" s="1" t="s">
        <v>47</v>
      </c>
      <c r="D42" s="48">
        <v>92.7</v>
      </c>
      <c r="E42" s="40">
        <v>98.37</v>
      </c>
      <c r="F42" s="48">
        <v>93</v>
      </c>
      <c r="G42" s="3">
        <f>(ABS(F42-E42)/F42)*100</f>
        <v>5.7741935483871014</v>
      </c>
    </row>
    <row r="43" spans="1:7" x14ac:dyDescent="0.25">
      <c r="A43" s="1" t="s">
        <v>38</v>
      </c>
      <c r="B43" s="15" t="s">
        <v>65</v>
      </c>
      <c r="C43" s="1" t="s">
        <v>51</v>
      </c>
      <c r="D43" s="48">
        <v>934.4</v>
      </c>
      <c r="E43" s="39">
        <v>831.11</v>
      </c>
      <c r="F43" s="48">
        <v>930</v>
      </c>
      <c r="G43" s="3">
        <f>(ABS(F43-E43)/F43)*100</f>
        <v>10.633333333333333</v>
      </c>
    </row>
    <row r="44" spans="1:7" ht="47.25" x14ac:dyDescent="0.25">
      <c r="A44" s="1" t="s">
        <v>40</v>
      </c>
      <c r="B44" s="15" t="s">
        <v>99</v>
      </c>
      <c r="C44" s="1" t="s">
        <v>47</v>
      </c>
      <c r="D44" s="48">
        <v>97.6</v>
      </c>
      <c r="E44" s="39">
        <v>96.6</v>
      </c>
      <c r="F44" s="48">
        <v>96.31</v>
      </c>
      <c r="G44" s="3">
        <f>(ABS(F44-E44)/F44)*100</f>
        <v>0.30111099574290523</v>
      </c>
    </row>
    <row r="45" spans="1:7" x14ac:dyDescent="0.25">
      <c r="A45" s="55" t="s">
        <v>119</v>
      </c>
      <c r="B45" s="67"/>
      <c r="C45" s="67"/>
      <c r="D45" s="67"/>
      <c r="E45" s="67"/>
      <c r="F45" s="67"/>
      <c r="G45" s="23">
        <f>AVERAGE(G41:G44)</f>
        <v>9.3459713505539508</v>
      </c>
    </row>
    <row r="46" spans="1:7" x14ac:dyDescent="0.25">
      <c r="A46" s="57" t="s">
        <v>123</v>
      </c>
      <c r="B46" s="69"/>
      <c r="C46" s="69"/>
      <c r="D46" s="69"/>
      <c r="E46" s="69"/>
      <c r="F46" s="69"/>
      <c r="G46" s="24">
        <f>100-G45</f>
        <v>90.654028649446047</v>
      </c>
    </row>
    <row r="47" spans="1:7" x14ac:dyDescent="0.25">
      <c r="A47" s="7"/>
      <c r="B47" s="7" t="s">
        <v>100</v>
      </c>
      <c r="C47" s="7"/>
      <c r="D47" s="7"/>
      <c r="E47" s="11"/>
      <c r="F47" s="11"/>
      <c r="G47" s="10"/>
    </row>
    <row r="48" spans="1:7" s="34" customFormat="1" ht="47.25" customHeight="1" x14ac:dyDescent="0.25">
      <c r="A48" s="21" t="s">
        <v>42</v>
      </c>
      <c r="B48" s="19" t="s">
        <v>68</v>
      </c>
      <c r="C48" s="21" t="s">
        <v>51</v>
      </c>
      <c r="D48" s="50">
        <v>860.5</v>
      </c>
      <c r="E48" s="41">
        <v>2591.36</v>
      </c>
      <c r="F48" s="41">
        <v>3990</v>
      </c>
      <c r="G48" s="5">
        <f>(ABS(F48-E48)/F48)*100</f>
        <v>35.053634085213034</v>
      </c>
    </row>
    <row r="49" spans="1:7" ht="47.25" x14ac:dyDescent="0.25">
      <c r="A49" s="1" t="s">
        <v>43</v>
      </c>
      <c r="B49" s="15" t="s">
        <v>70</v>
      </c>
      <c r="C49" s="2" t="s">
        <v>47</v>
      </c>
      <c r="D49" s="49">
        <v>25.4</v>
      </c>
      <c r="E49" s="45">
        <v>93.91</v>
      </c>
      <c r="F49" s="53">
        <v>504</v>
      </c>
      <c r="G49" s="3">
        <f>(ABS(F49-E49)/F49)*100</f>
        <v>81.367063492063494</v>
      </c>
    </row>
    <row r="50" spans="1:7" ht="31.5" x14ac:dyDescent="0.25">
      <c r="A50" s="1" t="s">
        <v>45</v>
      </c>
      <c r="B50" s="15" t="s">
        <v>71</v>
      </c>
      <c r="C50" s="1" t="s">
        <v>72</v>
      </c>
      <c r="D50" s="49">
        <v>11.48</v>
      </c>
      <c r="E50" s="40">
        <v>20</v>
      </c>
      <c r="F50" s="53">
        <v>18.5</v>
      </c>
      <c r="G50" s="3">
        <f>(ABS(F50-E50)/F50)*100</f>
        <v>8.1081081081081088</v>
      </c>
    </row>
    <row r="51" spans="1:7" x14ac:dyDescent="0.25">
      <c r="A51" s="55" t="s">
        <v>119</v>
      </c>
      <c r="B51" s="67"/>
      <c r="C51" s="67"/>
      <c r="D51" s="67"/>
      <c r="E51" s="67"/>
      <c r="F51" s="67"/>
      <c r="G51" s="23">
        <f>AVERAGE(G48:G50)</f>
        <v>41.509601895128213</v>
      </c>
    </row>
    <row r="52" spans="1:7" x14ac:dyDescent="0.25">
      <c r="A52" s="57" t="s">
        <v>123</v>
      </c>
      <c r="B52" s="69"/>
      <c r="C52" s="69"/>
      <c r="D52" s="69"/>
      <c r="E52" s="69"/>
      <c r="F52" s="69"/>
      <c r="G52" s="24">
        <f>100-G51</f>
        <v>58.490398104871787</v>
      </c>
    </row>
    <row r="53" spans="1:7" ht="16.149999999999999" customHeight="1" x14ac:dyDescent="0.25">
      <c r="A53" s="12"/>
      <c r="B53" s="7" t="s">
        <v>102</v>
      </c>
      <c r="C53" s="7"/>
      <c r="D53" s="7"/>
      <c r="E53" s="11"/>
      <c r="F53" s="11"/>
      <c r="G53" s="10"/>
    </row>
    <row r="54" spans="1:7" ht="47.25" x14ac:dyDescent="0.25">
      <c r="A54" s="1" t="s">
        <v>48</v>
      </c>
      <c r="B54" s="6" t="s">
        <v>101</v>
      </c>
      <c r="C54" s="1" t="s">
        <v>103</v>
      </c>
      <c r="D54" s="47">
        <v>149</v>
      </c>
      <c r="E54" s="40">
        <v>171</v>
      </c>
      <c r="F54" s="47">
        <v>145</v>
      </c>
      <c r="G54" s="3">
        <f>(ABS(F54-E54)/F54)*100</f>
        <v>17.931034482758619</v>
      </c>
    </row>
    <row r="55" spans="1:7" ht="78.75" x14ac:dyDescent="0.25">
      <c r="A55" s="1" t="s">
        <v>49</v>
      </c>
      <c r="B55" s="6" t="s">
        <v>104</v>
      </c>
      <c r="C55" s="1" t="s">
        <v>105</v>
      </c>
      <c r="D55" s="26">
        <v>1.36</v>
      </c>
      <c r="E55" s="39">
        <v>1.38</v>
      </c>
      <c r="F55" s="26">
        <v>1.28</v>
      </c>
      <c r="G55" s="3">
        <f>(ABS(F55-E55)/F55)*100</f>
        <v>7.8124999999999893</v>
      </c>
    </row>
    <row r="56" spans="1:7" x14ac:dyDescent="0.25">
      <c r="A56" s="55" t="s">
        <v>119</v>
      </c>
      <c r="B56" s="56"/>
      <c r="C56" s="56"/>
      <c r="D56" s="56"/>
      <c r="E56" s="56"/>
      <c r="F56" s="56"/>
      <c r="G56" s="23">
        <f>AVERAGE(G54:G55)</f>
        <v>12.871767241379304</v>
      </c>
    </row>
    <row r="57" spans="1:7" x14ac:dyDescent="0.25">
      <c r="A57" s="57" t="s">
        <v>123</v>
      </c>
      <c r="B57" s="58"/>
      <c r="C57" s="58"/>
      <c r="D57" s="58"/>
      <c r="E57" s="58"/>
      <c r="F57" s="58"/>
      <c r="G57" s="24">
        <f>100-G56</f>
        <v>87.128232758620697</v>
      </c>
    </row>
    <row r="58" spans="1:7" x14ac:dyDescent="0.25">
      <c r="A58" s="7"/>
      <c r="B58" s="7" t="s">
        <v>106</v>
      </c>
      <c r="C58" s="7"/>
      <c r="D58" s="7"/>
      <c r="E58" s="11"/>
      <c r="F58" s="11"/>
      <c r="G58" s="10"/>
    </row>
    <row r="59" spans="1:7" x14ac:dyDescent="0.25">
      <c r="A59" s="1" t="s">
        <v>52</v>
      </c>
      <c r="B59" s="15" t="s">
        <v>107</v>
      </c>
      <c r="C59" s="1" t="s">
        <v>105</v>
      </c>
      <c r="D59" s="26">
        <v>36.49</v>
      </c>
      <c r="E59" s="39">
        <v>38.04</v>
      </c>
      <c r="F59" s="26">
        <v>36.17</v>
      </c>
      <c r="G59" s="3">
        <f t="shared" ref="G59:G66" si="3">(ABS(F59-E59)/F59)*100</f>
        <v>5.1700304119435918</v>
      </c>
    </row>
    <row r="60" spans="1:7" ht="47.25" x14ac:dyDescent="0.25">
      <c r="A60" s="1" t="s">
        <v>54</v>
      </c>
      <c r="B60" s="15" t="s">
        <v>108</v>
      </c>
      <c r="C60" s="1" t="s">
        <v>105</v>
      </c>
      <c r="D60" s="26">
        <v>20.22</v>
      </c>
      <c r="E60" s="39">
        <v>20.53</v>
      </c>
      <c r="F60" s="26">
        <v>20.13</v>
      </c>
      <c r="G60" s="3">
        <f t="shared" si="3"/>
        <v>1.9870839542970797</v>
      </c>
    </row>
    <row r="61" spans="1:7" ht="35.450000000000003" customHeight="1" x14ac:dyDescent="0.25">
      <c r="A61" s="1" t="s">
        <v>55</v>
      </c>
      <c r="B61" s="20" t="s">
        <v>109</v>
      </c>
      <c r="C61" s="1" t="s">
        <v>105</v>
      </c>
      <c r="D61" s="26">
        <v>7.52</v>
      </c>
      <c r="E61" s="40">
        <v>7.66</v>
      </c>
      <c r="F61" s="26">
        <v>7.79</v>
      </c>
      <c r="G61" s="3">
        <f t="shared" si="3"/>
        <v>1.6688061617458265</v>
      </c>
    </row>
    <row r="62" spans="1:7" ht="47.25" x14ac:dyDescent="0.25">
      <c r="A62" s="1" t="s">
        <v>56</v>
      </c>
      <c r="B62" s="6" t="s">
        <v>110</v>
      </c>
      <c r="C62" s="1" t="s">
        <v>73</v>
      </c>
      <c r="D62" s="49">
        <v>40254</v>
      </c>
      <c r="E62" s="40">
        <v>42241</v>
      </c>
      <c r="F62" s="49">
        <v>43880</v>
      </c>
      <c r="G62" s="3">
        <f t="shared" si="3"/>
        <v>3.7351868732907931</v>
      </c>
    </row>
    <row r="63" spans="1:7" ht="47.25" x14ac:dyDescent="0.25">
      <c r="A63" s="1" t="s">
        <v>57</v>
      </c>
      <c r="B63" s="6" t="s">
        <v>111</v>
      </c>
      <c r="C63" s="1" t="s">
        <v>23</v>
      </c>
      <c r="D63" s="48">
        <v>110</v>
      </c>
      <c r="E63" s="39">
        <v>109.9</v>
      </c>
      <c r="F63" s="45">
        <v>109</v>
      </c>
      <c r="G63" s="3">
        <f t="shared" si="3"/>
        <v>0.82568807339450068</v>
      </c>
    </row>
    <row r="64" spans="1:7" ht="31.5" x14ac:dyDescent="0.25">
      <c r="A64" s="1" t="s">
        <v>58</v>
      </c>
      <c r="B64" s="6" t="s">
        <v>82</v>
      </c>
      <c r="C64" s="1" t="s">
        <v>37</v>
      </c>
      <c r="D64" s="47">
        <v>0.5</v>
      </c>
      <c r="E64" s="40">
        <v>0.8</v>
      </c>
      <c r="F64" s="47">
        <v>0.5</v>
      </c>
      <c r="G64" s="3">
        <f t="shared" si="3"/>
        <v>60.000000000000007</v>
      </c>
    </row>
    <row r="65" spans="1:7" ht="63" x14ac:dyDescent="0.25">
      <c r="A65" s="1" t="s">
        <v>59</v>
      </c>
      <c r="B65" s="15" t="s">
        <v>81</v>
      </c>
      <c r="C65" s="1" t="s">
        <v>3</v>
      </c>
      <c r="D65" s="26">
        <v>0.2</v>
      </c>
      <c r="E65" s="39">
        <v>0.24</v>
      </c>
      <c r="F65" s="26">
        <v>0.16</v>
      </c>
      <c r="G65" s="3">
        <f>(ABS(F65-E65)/F65)*100</f>
        <v>49.999999999999986</v>
      </c>
    </row>
    <row r="66" spans="1:7" ht="31.5" x14ac:dyDescent="0.25">
      <c r="A66" s="1" t="s">
        <v>60</v>
      </c>
      <c r="B66" s="15" t="s">
        <v>74</v>
      </c>
      <c r="C66" s="1" t="s">
        <v>51</v>
      </c>
      <c r="D66" s="47">
        <v>3633.2</v>
      </c>
      <c r="E66" s="39">
        <v>4247.7</v>
      </c>
      <c r="F66" s="47">
        <v>4029.3</v>
      </c>
      <c r="G66" s="3">
        <f t="shared" si="3"/>
        <v>5.4202963293872291</v>
      </c>
    </row>
    <row r="67" spans="1:7" ht="31.5" x14ac:dyDescent="0.25">
      <c r="A67" s="1" t="s">
        <v>62</v>
      </c>
      <c r="B67" s="6" t="s">
        <v>112</v>
      </c>
      <c r="C67" s="1" t="s">
        <v>37</v>
      </c>
      <c r="D67" s="52">
        <v>105.2</v>
      </c>
      <c r="E67" s="40">
        <v>111.1</v>
      </c>
      <c r="F67" s="53">
        <v>110.9</v>
      </c>
      <c r="G67" s="3">
        <f>(ABS(F67-E67)/F67)*100</f>
        <v>0.18034265103695998</v>
      </c>
    </row>
    <row r="68" spans="1:7" x14ac:dyDescent="0.25">
      <c r="A68" s="55" t="s">
        <v>119</v>
      </c>
      <c r="B68" s="56"/>
      <c r="C68" s="56"/>
      <c r="D68" s="56"/>
      <c r="E68" s="56"/>
      <c r="F68" s="56"/>
      <c r="G68" s="23">
        <f>AVERAGE(G59:G67)</f>
        <v>14.331937161677331</v>
      </c>
    </row>
    <row r="69" spans="1:7" x14ac:dyDescent="0.25">
      <c r="A69" s="57" t="s">
        <v>123</v>
      </c>
      <c r="B69" s="58"/>
      <c r="C69" s="58"/>
      <c r="D69" s="58"/>
      <c r="E69" s="58"/>
      <c r="F69" s="58"/>
      <c r="G69" s="24">
        <f>100-G68</f>
        <v>85.668062838322669</v>
      </c>
    </row>
    <row r="70" spans="1:7" x14ac:dyDescent="0.25">
      <c r="A70" s="7"/>
      <c r="B70" s="7" t="s">
        <v>113</v>
      </c>
      <c r="C70" s="7"/>
      <c r="D70" s="7"/>
      <c r="E70" s="11"/>
      <c r="F70" s="11"/>
      <c r="G70" s="10"/>
    </row>
    <row r="71" spans="1:7" ht="31.5" x14ac:dyDescent="0.25">
      <c r="A71" s="1" t="s">
        <v>63</v>
      </c>
      <c r="B71" s="15" t="s">
        <v>83</v>
      </c>
      <c r="C71" s="1" t="s">
        <v>84</v>
      </c>
      <c r="D71" s="47">
        <v>3376</v>
      </c>
      <c r="E71" s="40">
        <v>3426</v>
      </c>
      <c r="F71" s="47">
        <v>3426</v>
      </c>
      <c r="G71" s="3">
        <f>(ABS(F71-E71)/F71)*100</f>
        <v>0</v>
      </c>
    </row>
    <row r="72" spans="1:7" ht="31.5" x14ac:dyDescent="0.25">
      <c r="A72" s="1" t="s">
        <v>64</v>
      </c>
      <c r="B72" s="15" t="s">
        <v>86</v>
      </c>
      <c r="C72" s="1" t="s">
        <v>75</v>
      </c>
      <c r="D72" s="47">
        <v>43</v>
      </c>
      <c r="E72" s="46">
        <v>44</v>
      </c>
      <c r="F72" s="47">
        <v>44</v>
      </c>
      <c r="G72" s="3">
        <f>(ABS(F72-E72)/F72)*100</f>
        <v>0</v>
      </c>
    </row>
    <row r="73" spans="1:7" ht="31.5" x14ac:dyDescent="0.25">
      <c r="A73" s="1" t="s">
        <v>66</v>
      </c>
      <c r="B73" s="15" t="s">
        <v>114</v>
      </c>
      <c r="C73" s="1" t="s">
        <v>85</v>
      </c>
      <c r="D73" s="49">
        <v>42</v>
      </c>
      <c r="E73" s="46">
        <v>42</v>
      </c>
      <c r="F73" s="49">
        <v>42</v>
      </c>
      <c r="G73" s="3">
        <f>(ABS(F73-E73)/F73)*100</f>
        <v>0</v>
      </c>
    </row>
    <row r="74" spans="1:7" ht="31.5" x14ac:dyDescent="0.25">
      <c r="A74" s="1" t="s">
        <v>67</v>
      </c>
      <c r="B74" s="15" t="s">
        <v>87</v>
      </c>
      <c r="C74" s="1" t="s">
        <v>85</v>
      </c>
      <c r="D74" s="49">
        <v>20</v>
      </c>
      <c r="E74" s="46">
        <v>20</v>
      </c>
      <c r="F74" s="49">
        <v>20</v>
      </c>
      <c r="G74" s="3">
        <f>(ABS(F74-E74)/F74)*100</f>
        <v>0</v>
      </c>
    </row>
    <row r="75" spans="1:7" ht="40.5" customHeight="1" x14ac:dyDescent="0.25">
      <c r="A75" s="1" t="s">
        <v>69</v>
      </c>
      <c r="B75" s="15" t="s">
        <v>88</v>
      </c>
      <c r="C75" s="1" t="s">
        <v>89</v>
      </c>
      <c r="D75" s="49">
        <v>601</v>
      </c>
      <c r="E75" s="46">
        <v>601</v>
      </c>
      <c r="F75" s="49">
        <v>599</v>
      </c>
      <c r="G75" s="3">
        <f>(ABS(F75-E75)/F75)*100</f>
        <v>0.333889816360601</v>
      </c>
    </row>
    <row r="76" spans="1:7" x14ac:dyDescent="0.25">
      <c r="A76" s="55" t="s">
        <v>119</v>
      </c>
      <c r="B76" s="67"/>
      <c r="C76" s="67"/>
      <c r="D76" s="67"/>
      <c r="E76" s="67"/>
      <c r="F76" s="67"/>
      <c r="G76" s="23">
        <f>AVERAGE(G71:G75)</f>
        <v>6.6777963272120197E-2</v>
      </c>
    </row>
    <row r="77" spans="1:7" x14ac:dyDescent="0.25">
      <c r="A77" s="57" t="s">
        <v>123</v>
      </c>
      <c r="B77" s="69"/>
      <c r="C77" s="69"/>
      <c r="D77" s="69"/>
      <c r="E77" s="69"/>
      <c r="F77" s="69"/>
      <c r="G77" s="24">
        <f>100-G76</f>
        <v>99.933222036727884</v>
      </c>
    </row>
    <row r="78" spans="1:7" x14ac:dyDescent="0.25">
      <c r="A78" s="27"/>
      <c r="B78" s="28"/>
      <c r="C78" s="27"/>
      <c r="D78" s="27"/>
      <c r="E78" s="29"/>
      <c r="F78" s="30"/>
      <c r="G78" s="31"/>
    </row>
    <row r="79" spans="1:7" x14ac:dyDescent="0.25">
      <c r="A79" s="27"/>
      <c r="B79" s="28"/>
      <c r="C79" s="27"/>
      <c r="D79" s="27"/>
      <c r="E79" s="29"/>
      <c r="F79" s="30"/>
      <c r="G79" s="31"/>
    </row>
    <row r="80" spans="1:7" ht="15" customHeight="1" x14ac:dyDescent="0.25">
      <c r="B80" s="35" t="s">
        <v>77</v>
      </c>
      <c r="C80" s="32"/>
      <c r="D80" s="32"/>
      <c r="E80" s="32"/>
      <c r="F80" s="36"/>
      <c r="G80" s="37">
        <f>(G18+G29+G38+G45+G51+G56+G68+G76)/8</f>
        <v>14.857433602948943</v>
      </c>
    </row>
    <row r="82" spans="2:7" x14ac:dyDescent="0.25">
      <c r="B82" s="65" t="s">
        <v>133</v>
      </c>
      <c r="C82" s="66"/>
      <c r="D82" s="66"/>
      <c r="E82" s="66"/>
      <c r="F82" s="66"/>
      <c r="G82" s="66"/>
    </row>
    <row r="83" spans="2:7" x14ac:dyDescent="0.25">
      <c r="B83" s="66"/>
      <c r="C83" s="66"/>
      <c r="D83" s="66"/>
      <c r="E83" s="66"/>
      <c r="F83" s="66"/>
      <c r="G83" s="66"/>
    </row>
    <row r="84" spans="2:7" x14ac:dyDescent="0.25">
      <c r="B84" s="66"/>
      <c r="C84" s="66"/>
      <c r="D84" s="66"/>
      <c r="E84" s="66"/>
      <c r="F84" s="66"/>
      <c r="G84" s="66"/>
    </row>
    <row r="85" spans="2:7" x14ac:dyDescent="0.25">
      <c r="B85" s="66"/>
      <c r="C85" s="66"/>
      <c r="D85" s="66"/>
      <c r="E85" s="66"/>
      <c r="F85" s="66"/>
      <c r="G85" s="66"/>
    </row>
    <row r="86" spans="2:7" x14ac:dyDescent="0.25">
      <c r="B86" s="66"/>
      <c r="C86" s="66"/>
      <c r="D86" s="66"/>
      <c r="E86" s="66"/>
      <c r="F86" s="66"/>
      <c r="G86" s="66"/>
    </row>
    <row r="87" spans="2:7" x14ac:dyDescent="0.25">
      <c r="B87" s="66"/>
      <c r="C87" s="66"/>
      <c r="D87" s="66"/>
      <c r="E87" s="66"/>
      <c r="F87" s="66"/>
      <c r="G87" s="66"/>
    </row>
    <row r="88" spans="2:7" x14ac:dyDescent="0.25">
      <c r="B88" s="66"/>
      <c r="C88" s="66"/>
      <c r="D88" s="66"/>
      <c r="E88" s="66"/>
      <c r="F88" s="66"/>
      <c r="G88" s="66"/>
    </row>
    <row r="89" spans="2:7" x14ac:dyDescent="0.25">
      <c r="B89" s="66"/>
      <c r="C89" s="66"/>
      <c r="D89" s="66"/>
      <c r="E89" s="66"/>
      <c r="F89" s="66"/>
      <c r="G89" s="66"/>
    </row>
    <row r="90" spans="2:7" x14ac:dyDescent="0.25">
      <c r="B90" s="66"/>
      <c r="C90" s="66"/>
      <c r="D90" s="66"/>
      <c r="E90" s="66"/>
      <c r="F90" s="66"/>
      <c r="G90" s="66"/>
    </row>
    <row r="91" spans="2:7" x14ac:dyDescent="0.25">
      <c r="B91" s="66"/>
      <c r="C91" s="66"/>
      <c r="D91" s="66"/>
      <c r="E91" s="66"/>
      <c r="F91" s="66"/>
      <c r="G91" s="66"/>
    </row>
    <row r="92" spans="2:7" x14ac:dyDescent="0.25">
      <c r="B92" s="66"/>
      <c r="C92" s="66"/>
      <c r="D92" s="66"/>
      <c r="E92" s="66"/>
      <c r="F92" s="66"/>
      <c r="G92" s="66"/>
    </row>
    <row r="93" spans="2:7" x14ac:dyDescent="0.25">
      <c r="B93" s="66"/>
      <c r="C93" s="66"/>
      <c r="D93" s="66"/>
      <c r="E93" s="66"/>
      <c r="F93" s="66"/>
      <c r="G93" s="66"/>
    </row>
    <row r="94" spans="2:7" x14ac:dyDescent="0.25">
      <c r="B94" s="66"/>
      <c r="C94" s="66"/>
      <c r="D94" s="66"/>
      <c r="E94" s="66"/>
      <c r="F94" s="66"/>
      <c r="G94" s="66"/>
    </row>
    <row r="95" spans="2:7" x14ac:dyDescent="0.25">
      <c r="B95" s="66"/>
      <c r="C95" s="66"/>
      <c r="D95" s="66"/>
      <c r="E95" s="66"/>
      <c r="F95" s="66"/>
      <c r="G95" s="66"/>
    </row>
    <row r="96" spans="2:7" x14ac:dyDescent="0.25">
      <c r="B96" s="66"/>
      <c r="C96" s="66"/>
      <c r="D96" s="66"/>
      <c r="E96" s="66"/>
      <c r="F96" s="66"/>
      <c r="G96" s="66"/>
    </row>
    <row r="97" spans="2:7" x14ac:dyDescent="0.25">
      <c r="B97" s="42"/>
      <c r="C97" s="42"/>
      <c r="D97" s="42"/>
      <c r="E97" s="42"/>
      <c r="F97" s="42"/>
      <c r="G97" s="42"/>
    </row>
    <row r="98" spans="2:7" x14ac:dyDescent="0.25">
      <c r="B98" s="33" t="s">
        <v>134</v>
      </c>
    </row>
    <row r="99" spans="2:7" x14ac:dyDescent="0.25">
      <c r="B99" s="33" t="s">
        <v>135</v>
      </c>
    </row>
    <row r="100" spans="2:7" x14ac:dyDescent="0.25">
      <c r="B100" s="33" t="s">
        <v>118</v>
      </c>
      <c r="G100" s="33" t="s">
        <v>136</v>
      </c>
    </row>
  </sheetData>
  <mergeCells count="27">
    <mergeCell ref="B82:G96"/>
    <mergeCell ref="A18:F18"/>
    <mergeCell ref="G7:G8"/>
    <mergeCell ref="A19:F19"/>
    <mergeCell ref="A29:F29"/>
    <mergeCell ref="A30:F30"/>
    <mergeCell ref="A38:F38"/>
    <mergeCell ref="A39:F39"/>
    <mergeCell ref="A45:F45"/>
    <mergeCell ref="A46:F46"/>
    <mergeCell ref="A51:F51"/>
    <mergeCell ref="A76:F76"/>
    <mergeCell ref="A77:F77"/>
    <mergeCell ref="A52:F52"/>
    <mergeCell ref="A56:F56"/>
    <mergeCell ref="A57:F57"/>
    <mergeCell ref="A68:F68"/>
    <mergeCell ref="A69:F69"/>
    <mergeCell ref="A5:G5"/>
    <mergeCell ref="A4:G4"/>
    <mergeCell ref="A2:G2"/>
    <mergeCell ref="A3:G3"/>
    <mergeCell ref="A7:A8"/>
    <mergeCell ref="B7:B8"/>
    <mergeCell ref="C7:C8"/>
    <mergeCell ref="E7:F7"/>
    <mergeCell ref="D7:D8"/>
  </mergeCells>
  <pageMargins left="0.70866141732283472" right="0.70866141732283472" top="0.74803149606299213" bottom="0.74803149606299213" header="0.31496062992125984" footer="0.31496062992125984"/>
  <pageSetup paperSize="9" scale="61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Бойко</cp:lastModifiedBy>
  <cp:lastPrinted>2023-12-28T11:47:54Z</cp:lastPrinted>
  <dcterms:created xsi:type="dcterms:W3CDTF">2015-08-03T11:57:25Z</dcterms:created>
  <dcterms:modified xsi:type="dcterms:W3CDTF">2023-12-28T12:52:10Z</dcterms:modified>
</cp:coreProperties>
</file>